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815"/>
  </bookViews>
  <sheets>
    <sheet name="отчет об исполнении фин плана" sheetId="1" r:id="rId1"/>
  </sheets>
  <calcPr calcId="145621"/>
</workbook>
</file>

<file path=xl/calcChain.xml><?xml version="1.0" encoding="utf-8"?>
<calcChain xmlns="http://schemas.openxmlformats.org/spreadsheetml/2006/main">
  <c r="G56" i="1" l="1"/>
  <c r="C22" i="1"/>
  <c r="C65" i="1" l="1"/>
  <c r="G36" i="1"/>
  <c r="C36" i="1"/>
  <c r="G60" i="1"/>
  <c r="G49" i="1"/>
  <c r="G45" i="1"/>
  <c r="G44" i="1"/>
  <c r="G22" i="1" l="1"/>
  <c r="G31" i="1" l="1"/>
  <c r="C31" i="1"/>
  <c r="G65" i="1" l="1"/>
  <c r="D65" i="1"/>
  <c r="C63" i="1"/>
  <c r="F60" i="1"/>
  <c r="E60" i="1"/>
  <c r="F59" i="1"/>
  <c r="E59" i="1"/>
  <c r="F58" i="1"/>
  <c r="E58" i="1"/>
  <c r="E54" i="1"/>
  <c r="E53" i="1"/>
  <c r="E52" i="1"/>
  <c r="E51" i="1"/>
  <c r="E50" i="1"/>
  <c r="D49" i="1"/>
  <c r="D63" i="1" s="1"/>
  <c r="F48" i="1"/>
  <c r="E48" i="1"/>
  <c r="F47" i="1"/>
  <c r="E47" i="1"/>
  <c r="F46" i="1"/>
  <c r="E46" i="1"/>
  <c r="F45" i="1"/>
  <c r="E45" i="1"/>
  <c r="F44" i="1"/>
  <c r="E44" i="1"/>
  <c r="E43" i="1"/>
  <c r="G42" i="1"/>
  <c r="D22" i="1"/>
  <c r="D42" i="1" s="1"/>
  <c r="C42" i="1"/>
  <c r="G19" i="1"/>
  <c r="E19" i="1"/>
  <c r="D19" i="1"/>
  <c r="C19" i="1"/>
  <c r="F63" i="1" l="1"/>
  <c r="G63" i="1"/>
  <c r="G64" i="1" s="1"/>
  <c r="E49" i="1"/>
  <c r="F49" i="1"/>
  <c r="F19" i="1"/>
  <c r="E63" i="1"/>
  <c r="C64" i="1"/>
  <c r="C68" i="1" s="1"/>
  <c r="C70" i="1" s="1"/>
  <c r="F22" i="1"/>
  <c r="F42" i="1" s="1"/>
  <c r="D64" i="1"/>
  <c r="D69" i="1" s="1"/>
  <c r="E22" i="1"/>
  <c r="E42" i="1" s="1"/>
  <c r="C67" i="1"/>
  <c r="G67" i="1" l="1"/>
  <c r="G68" i="1"/>
  <c r="G70" i="1" s="1"/>
  <c r="D67" i="1"/>
  <c r="F64" i="1"/>
  <c r="E64" i="1"/>
</calcChain>
</file>

<file path=xl/sharedStrings.xml><?xml version="1.0" encoding="utf-8"?>
<sst xmlns="http://schemas.openxmlformats.org/spreadsheetml/2006/main" count="73" uniqueCount="70">
  <si>
    <t>БЛАГОТВОРИТЕЛЬНЫЙ ФОНД ЕГОРА ГАЙДАРА</t>
  </si>
  <si>
    <t xml:space="preserve">Утвержден </t>
  </si>
  <si>
    <t>Управляющим советом Благотворительного фонда  Егора Гайдара</t>
  </si>
  <si>
    <t xml:space="preserve">№ строки </t>
  </si>
  <si>
    <t xml:space="preserve">Наименование статей </t>
  </si>
  <si>
    <t>План</t>
  </si>
  <si>
    <t>Факт по оплате</t>
  </si>
  <si>
    <t>Отклонение</t>
  </si>
  <si>
    <t>Факт по начислению</t>
  </si>
  <si>
    <t>Сумма, руб.</t>
  </si>
  <si>
    <t>Денежное, руб</t>
  </si>
  <si>
    <t>%</t>
  </si>
  <si>
    <t>Остаток средств на начало периода на расчетном счете</t>
  </si>
  <si>
    <t>Остаток средств на начало периода, рассчитанный  по методу начисления</t>
  </si>
  <si>
    <t xml:space="preserve">                 ПОСТУПИЛО</t>
  </si>
  <si>
    <t>Пожертвование на содержание фонда и ведение им уставной деятельности, в том числе:</t>
  </si>
  <si>
    <t>Прочии поступления</t>
  </si>
  <si>
    <t>ИТОГО ПОСТУПИЛО</t>
  </si>
  <si>
    <t xml:space="preserve">                ИСПОЛЬЗОВАНО</t>
  </si>
  <si>
    <t>РАСХОДЫ НА ЦЕЛЕВЫЕ МЕРОПРИЯТИЯ, В РАМКАХ ПРОЕКТОВ,  ВКЛЮЧЕННЫХ В УСТАВНУЮ ПРОГРАММУ:</t>
  </si>
  <si>
    <t>Проект «Формирование адекватных представление об истории экономических, социальных и культурных трансформаций России 20 века, увековечивание памяти и популяризации выдающихся деятелей в новейшей истории России»</t>
  </si>
  <si>
    <t>Мероприятие «Исторический момент»</t>
  </si>
  <si>
    <t>Проект «Поддержка просветительских и издательских проектов в области образования, экономики, истории, социально-гуманитарных наук и культуры»</t>
  </si>
  <si>
    <t>Мероприятие  «Зимняя дискуссионная школа GAIDPARK»</t>
  </si>
  <si>
    <t>Проект «Поддержка и реализация образовательных проектов»</t>
  </si>
  <si>
    <t>Мероприятие «Открытый университет Егора Гайдара»</t>
  </si>
  <si>
    <t>ИТОГО РАСХОДЫ НА ЦЕЛЕВЫЕ МЕРОПРИЯТИЯ, В ТОМ ЧИСЛЕ В ВИДЕ ПОДДЕРЖКИ ДРУГИХ НЕКОММЕРЧЕСКИХ ОРГАНИЗАЦИЙ</t>
  </si>
  <si>
    <t>АДМИНИСТРАТИВНО-УПРАВЛЕНЧЕСКИЕ РАСХОДЫ, В ТОМ ЧИСЛЕ:</t>
  </si>
  <si>
    <t>Фонд оплаты труда сотрудников</t>
  </si>
  <si>
    <t>Страховые взносы</t>
  </si>
  <si>
    <t xml:space="preserve">Аренда помещений </t>
  </si>
  <si>
    <t>Электроэнергия</t>
  </si>
  <si>
    <t>Аудиторские услуги</t>
  </si>
  <si>
    <t>Хозяйственные расходы</t>
  </si>
  <si>
    <t>в т.ч.</t>
  </si>
  <si>
    <t>Информационные услуги</t>
  </si>
  <si>
    <t>Повышение квалификации</t>
  </si>
  <si>
    <t>Услуги связи и интернет</t>
  </si>
  <si>
    <t>Инвентарь и хозяйственные принадлежности</t>
  </si>
  <si>
    <t xml:space="preserve">Покупка и поддержка ПО </t>
  </si>
  <si>
    <t>Расчетно-кассовое обслуживание в банке</t>
  </si>
  <si>
    <t xml:space="preserve">Непредвиденные расходы </t>
  </si>
  <si>
    <t>Командировочные расходы</t>
  </si>
  <si>
    <t>ИТОГО АДМИНИСТРАТИВНО-УПРАВЛЕНЧЕСКИЕ РАСХОДЫ</t>
  </si>
  <si>
    <t>ИТОГО РАСХОДЫ НА ЦЕЛЕВЫЕ МЕРОПРИЯТИЯ, В ТОМ ЧИСЛЕ В ВИДЕ ПОДДЕРЖКИ ДРУГИХ НЕКОММЕРЧЕСКИХ ОРГАНИЗАЦИЙ И АДМИНИСТРАТИВНО-УПРАВЛЕНЧЕСКИЕ РАСХОДЫ</t>
  </si>
  <si>
    <t>НАЛОГИ, В ТОМ ЧИСЛЕ:</t>
  </si>
  <si>
    <t>Налоги с процентов на остатки денежных средств на расчетных счетах, депозитов, а также с дохода   (носящего разовый характер), связанного с  деятельностью Фонда, соответствующей   общественно-полезным  целям ради которых Фонд создан</t>
  </si>
  <si>
    <t>ИТОГО ИСПОЛЬЗОВАНО</t>
  </si>
  <si>
    <t>ОСТАТОК СРЕДСТВ НА КОНЕЦ ПЕРИОДА</t>
  </si>
  <si>
    <t>Остаток денежных средств на конец периода на расчетном счете</t>
  </si>
  <si>
    <t xml:space="preserve">            </t>
  </si>
  <si>
    <t>Неиспользованный остаток средств на конец периода, рассчитанный по методу начисления**</t>
  </si>
  <si>
    <t>Канцелярские товары</t>
  </si>
  <si>
    <t>Мероприятие «Программа повышения квалификации преподавателей экономических дисциплин (ВШЭ)»</t>
  </si>
  <si>
    <t>Мероприятие «Программа повышения квалификации преподавателей социологии (Шанинка)»</t>
  </si>
  <si>
    <t>Мероприятие «Программа повышения квалификации преподавателей экономических дисциплин (МГУ)»</t>
  </si>
  <si>
    <t>ОТЧЕТ ОБ ИСПОЛНЕНИИ ФИНАНСОВОГО ПЛАНА ЗА 2019 ГОД</t>
  </si>
  <si>
    <t>Фирменный стиль</t>
  </si>
  <si>
    <t>Мероприятие «Дискуссионная школа «GAIDPARK»  для школьников</t>
  </si>
  <si>
    <t>Мероприятие «Международная дискуссионная школа GAIDPARK в Москве»</t>
  </si>
  <si>
    <t>Мероприятие «Программа повышения квалификации преподавателей экономических дисциплин (МГУ)» г. Томск</t>
  </si>
  <si>
    <t>Мероприятие «Конференция ВШЭ «1990-е. Социальная история России»</t>
  </si>
  <si>
    <t>Мероприятие «Онлайн проект «Долгое время»</t>
  </si>
  <si>
    <t>Мероприятие «Создание книги «Словарь 90-х»</t>
  </si>
  <si>
    <t>Мероприятие «Онлайн журнал «GAIDLINE»</t>
  </si>
  <si>
    <t>Мероприятие «Издание книги «Гибель империи» на армянском языке</t>
  </si>
  <si>
    <t>Мероприятие «Перевод книги «Гибель империи» на испанский язык</t>
  </si>
  <si>
    <t>Мероприятие «Перевод книги «Гибель империи» на монгольский язык</t>
  </si>
  <si>
    <t>Мероприятие «Публичные дискуссии и мероприятия»</t>
  </si>
  <si>
    <t>Протокол № 28 от 10.08.2020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</si>
</sst>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4"/>
      <name val="Tahoma"/>
      <family val="2"/>
      <charset val="204"/>
    </font>
    <font>
      <b/>
      <u/>
      <sz val="14"/>
      <name val="Tahoma"/>
      <family val="2"/>
      <charset val="204"/>
    </font>
    <font>
      <b/>
      <sz val="14"/>
      <name val="Tahoma"/>
      <family val="2"/>
      <charset val="204"/>
    </font>
    <font>
      <i/>
      <sz val="12"/>
      <name val="Tahoma"/>
      <family val="2"/>
      <charset val="204"/>
    </font>
    <font>
      <sz val="12"/>
      <name val="Arial Cyr"/>
      <charset val="204"/>
    </font>
    <font>
      <b/>
      <i/>
      <sz val="14"/>
      <name val="Tahoma"/>
      <family val="2"/>
      <charset val="204"/>
    </font>
    <font>
      <sz val="14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b/>
      <i/>
      <sz val="12"/>
      <name val="Tahoma"/>
      <family val="2"/>
      <charset val="204"/>
    </font>
    <font>
      <i/>
      <sz val="12"/>
      <color indexed="8"/>
      <name val="Tahoma"/>
      <family val="2"/>
      <charset val="204"/>
    </font>
    <font>
      <i/>
      <sz val="14"/>
      <name val="Tahoma"/>
      <family val="2"/>
      <charset val="204"/>
    </font>
    <font>
      <sz val="11"/>
      <name val="Arial Cyr"/>
      <charset val="204"/>
    </font>
    <font>
      <i/>
      <sz val="14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1" fillId="0" borderId="0" xfId="1"/>
    <xf numFmtId="0" fontId="4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Fill="1" applyAlignment="1">
      <alignment horizontal="right"/>
    </xf>
    <xf numFmtId="0" fontId="4" fillId="2" borderId="4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3" fillId="0" borderId="15" xfId="1" applyFont="1" applyBorder="1" applyAlignment="1"/>
    <xf numFmtId="0" fontId="3" fillId="0" borderId="16" xfId="1" applyFont="1" applyBorder="1" applyAlignment="1"/>
    <xf numFmtId="164" fontId="6" fillId="0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164" fontId="4" fillId="0" borderId="19" xfId="1" applyNumberFormat="1" applyFont="1" applyBorder="1" applyAlignment="1"/>
    <xf numFmtId="164" fontId="4" fillId="0" borderId="16" xfId="1" applyNumberFormat="1" applyFont="1" applyBorder="1" applyAlignment="1">
      <alignment horizontal="right"/>
    </xf>
    <xf numFmtId="164" fontId="6" fillId="0" borderId="17" xfId="1" applyNumberFormat="1" applyFont="1" applyBorder="1" applyAlignment="1"/>
    <xf numFmtId="0" fontId="8" fillId="0" borderId="0" xfId="1" applyFont="1" applyAlignment="1">
      <alignment horizontal="left"/>
    </xf>
    <xf numFmtId="0" fontId="3" fillId="0" borderId="15" xfId="1" applyFont="1" applyFill="1" applyBorder="1" applyAlignment="1"/>
    <xf numFmtId="0" fontId="7" fillId="0" borderId="16" xfId="1" applyFont="1" applyFill="1" applyBorder="1" applyAlignment="1"/>
    <xf numFmtId="164" fontId="4" fillId="0" borderId="18" xfId="1" applyNumberFormat="1" applyFont="1" applyFill="1" applyBorder="1" applyAlignment="1">
      <alignment horizontal="right"/>
    </xf>
    <xf numFmtId="164" fontId="4" fillId="0" borderId="19" xfId="1" applyNumberFormat="1" applyFont="1" applyFill="1" applyBorder="1" applyAlignment="1"/>
    <xf numFmtId="164" fontId="4" fillId="0" borderId="16" xfId="1" applyNumberFormat="1" applyFont="1" applyFill="1" applyBorder="1" applyAlignment="1">
      <alignment horizontal="right"/>
    </xf>
    <xf numFmtId="164" fontId="6" fillId="0" borderId="17" xfId="1" applyNumberFormat="1" applyFont="1" applyFill="1" applyBorder="1" applyAlignment="1"/>
    <xf numFmtId="164" fontId="8" fillId="0" borderId="0" xfId="1" applyNumberFormat="1" applyFont="1" applyAlignment="1"/>
    <xf numFmtId="0" fontId="3" fillId="0" borderId="1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 wrapText="1"/>
    </xf>
    <xf numFmtId="164" fontId="6" fillId="0" borderId="23" xfId="1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right"/>
    </xf>
    <xf numFmtId="165" fontId="4" fillId="0" borderId="6" xfId="1" applyNumberFormat="1" applyFont="1" applyFill="1" applyBorder="1" applyAlignment="1">
      <alignment horizontal="center"/>
    </xf>
    <xf numFmtId="164" fontId="6" fillId="0" borderId="24" xfId="1" applyNumberFormat="1" applyFont="1" applyFill="1" applyBorder="1" applyAlignment="1">
      <alignment horizontal="left"/>
    </xf>
    <xf numFmtId="4" fontId="8" fillId="0" borderId="0" xfId="1" applyNumberFormat="1" applyFont="1" applyAlignment="1">
      <alignment horizontal="left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left" wrapText="1"/>
    </xf>
    <xf numFmtId="164" fontId="6" fillId="0" borderId="27" xfId="1" applyNumberFormat="1" applyFont="1" applyFill="1" applyBorder="1" applyAlignment="1">
      <alignment horizontal="center"/>
    </xf>
    <xf numFmtId="164" fontId="6" fillId="0" borderId="28" xfId="1" applyNumberFormat="1" applyFont="1" applyFill="1" applyBorder="1" applyAlignment="1">
      <alignment horizontal="right"/>
    </xf>
    <xf numFmtId="165" fontId="4" fillId="0" borderId="26" xfId="1" applyNumberFormat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9" fillId="3" borderId="16" xfId="1" applyFont="1" applyFill="1" applyBorder="1" applyAlignment="1">
      <alignment horizontal="left"/>
    </xf>
    <xf numFmtId="164" fontId="6" fillId="3" borderId="17" xfId="1" applyNumberFormat="1" applyFont="1" applyFill="1" applyBorder="1"/>
    <xf numFmtId="164" fontId="6" fillId="3" borderId="18" xfId="1" applyNumberFormat="1" applyFont="1" applyFill="1" applyBorder="1"/>
    <xf numFmtId="164" fontId="6" fillId="3" borderId="19" xfId="1" applyNumberFormat="1" applyFont="1" applyFill="1" applyBorder="1"/>
    <xf numFmtId="165" fontId="6" fillId="3" borderId="16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6" xfId="1" applyFont="1" applyBorder="1" applyAlignment="1">
      <alignment horizontal="left" wrapText="1"/>
    </xf>
    <xf numFmtId="164" fontId="10" fillId="0" borderId="22" xfId="0" applyNumberFormat="1" applyFont="1" applyBorder="1"/>
    <xf numFmtId="164" fontId="10" fillId="0" borderId="23" xfId="0" applyNumberFormat="1" applyFont="1" applyBorder="1"/>
    <xf numFmtId="0" fontId="10" fillId="0" borderId="6" xfId="0" applyFont="1" applyBorder="1"/>
    <xf numFmtId="164" fontId="10" fillId="0" borderId="22" xfId="0" applyNumberFormat="1" applyFont="1" applyBorder="1" applyAlignment="1">
      <alignment horizontal="center"/>
    </xf>
    <xf numFmtId="0" fontId="3" fillId="0" borderId="25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wrapText="1"/>
    </xf>
    <xf numFmtId="164" fontId="12" fillId="2" borderId="27" xfId="0" applyNumberFormat="1" applyFont="1" applyFill="1" applyBorder="1"/>
    <xf numFmtId="164" fontId="6" fillId="0" borderId="28" xfId="1" applyNumberFormat="1" applyFont="1" applyBorder="1" applyAlignment="1">
      <alignment horizontal="center"/>
    </xf>
    <xf numFmtId="10" fontId="12" fillId="0" borderId="26" xfId="0" applyNumberFormat="1" applyFont="1" applyBorder="1"/>
    <xf numFmtId="0" fontId="13" fillId="0" borderId="26" xfId="0" applyNumberFormat="1" applyFont="1" applyBorder="1" applyAlignment="1">
      <alignment vertical="center" wrapText="1"/>
    </xf>
    <xf numFmtId="164" fontId="10" fillId="0" borderId="24" xfId="0" applyNumberFormat="1" applyFont="1" applyBorder="1"/>
    <xf numFmtId="164" fontId="10" fillId="2" borderId="27" xfId="0" applyNumberFormat="1" applyFont="1" applyFill="1" applyBorder="1"/>
    <xf numFmtId="164" fontId="4" fillId="0" borderId="28" xfId="1" applyNumberFormat="1" applyFont="1" applyBorder="1" applyAlignment="1">
      <alignment horizontal="center"/>
    </xf>
    <xf numFmtId="10" fontId="10" fillId="0" borderId="26" xfId="0" applyNumberFormat="1" applyFont="1" applyBorder="1"/>
    <xf numFmtId="0" fontId="11" fillId="0" borderId="26" xfId="0" applyFont="1" applyBorder="1" applyAlignment="1">
      <alignment vertical="center" wrapText="1"/>
    </xf>
    <xf numFmtId="164" fontId="12" fillId="0" borderId="24" xfId="0" applyNumberFormat="1" applyFont="1" applyFill="1" applyBorder="1"/>
    <xf numFmtId="0" fontId="3" fillId="0" borderId="25" xfId="1" applyNumberFormat="1" applyFont="1" applyBorder="1" applyAlignment="1">
      <alignment horizontal="center"/>
    </xf>
    <xf numFmtId="0" fontId="13" fillId="0" borderId="26" xfId="0" applyFont="1" applyBorder="1" applyAlignment="1">
      <alignment vertical="center" wrapText="1"/>
    </xf>
    <xf numFmtId="164" fontId="10" fillId="0" borderId="24" xfId="0" applyNumberFormat="1" applyFont="1" applyFill="1" applyBorder="1"/>
    <xf numFmtId="0" fontId="3" fillId="0" borderId="32" xfId="1" applyNumberFormat="1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164" fontId="10" fillId="2" borderId="34" xfId="0" applyNumberFormat="1" applyFont="1" applyFill="1" applyBorder="1"/>
    <xf numFmtId="164" fontId="10" fillId="0" borderId="33" xfId="0" applyNumberFormat="1" applyFont="1" applyFill="1" applyBorder="1" applyAlignment="1">
      <alignment horizontal="center"/>
    </xf>
    <xf numFmtId="0" fontId="13" fillId="0" borderId="35" xfId="0" applyFont="1" applyBorder="1" applyAlignment="1">
      <alignment vertical="center" wrapText="1"/>
    </xf>
    <xf numFmtId="10" fontId="10" fillId="0" borderId="35" xfId="0" applyNumberFormat="1" applyFont="1" applyBorder="1"/>
    <xf numFmtId="164" fontId="4" fillId="0" borderId="36" xfId="1" applyNumberFormat="1" applyFont="1" applyBorder="1" applyAlignment="1">
      <alignment horizontal="center"/>
    </xf>
    <xf numFmtId="0" fontId="10" fillId="0" borderId="35" xfId="0" applyNumberFormat="1" applyFont="1" applyBorder="1"/>
    <xf numFmtId="0" fontId="3" fillId="0" borderId="32" xfId="1" applyNumberFormat="1" applyFont="1" applyBorder="1" applyAlignment="1">
      <alignment horizontal="center" vertical="center"/>
    </xf>
    <xf numFmtId="0" fontId="11" fillId="0" borderId="37" xfId="0" applyFont="1" applyBorder="1" applyAlignment="1">
      <alignment vertical="center" wrapText="1"/>
    </xf>
    <xf numFmtId="164" fontId="12" fillId="0" borderId="33" xfId="0" applyNumberFormat="1" applyFont="1" applyFill="1" applyBorder="1" applyAlignment="1">
      <alignment horizontal="center"/>
    </xf>
    <xf numFmtId="0" fontId="13" fillId="0" borderId="37" xfId="0" applyFont="1" applyBorder="1" applyAlignment="1">
      <alignment vertical="center" wrapText="1"/>
    </xf>
    <xf numFmtId="0" fontId="3" fillId="0" borderId="17" xfId="1" applyFont="1" applyBorder="1" applyAlignment="1">
      <alignment horizontal="center"/>
    </xf>
    <xf numFmtId="0" fontId="14" fillId="0" borderId="29" xfId="1" applyFont="1" applyFill="1" applyBorder="1" applyAlignment="1">
      <alignment horizontal="left" wrapText="1"/>
    </xf>
    <xf numFmtId="164" fontId="12" fillId="0" borderId="17" xfId="0" applyNumberFormat="1" applyFont="1" applyFill="1" applyBorder="1"/>
    <xf numFmtId="164" fontId="12" fillId="2" borderId="18" xfId="0" applyNumberFormat="1" applyFont="1" applyFill="1" applyBorder="1"/>
    <xf numFmtId="0" fontId="8" fillId="0" borderId="17" xfId="1" applyFont="1" applyBorder="1" applyAlignment="1">
      <alignment horizontal="center" vertical="center"/>
    </xf>
    <xf numFmtId="0" fontId="2" fillId="0" borderId="30" xfId="1" applyFont="1" applyBorder="1" applyAlignment="1">
      <alignment horizontal="left" wrapText="1"/>
    </xf>
    <xf numFmtId="164" fontId="4" fillId="0" borderId="17" xfId="1" applyNumberFormat="1" applyFont="1" applyBorder="1"/>
    <xf numFmtId="164" fontId="10" fillId="2" borderId="18" xfId="0" applyNumberFormat="1" applyFont="1" applyFill="1" applyBorder="1"/>
    <xf numFmtId="164" fontId="6" fillId="0" borderId="19" xfId="1" applyNumberFormat="1" applyFont="1" applyBorder="1" applyAlignment="1">
      <alignment horizontal="center"/>
    </xf>
    <xf numFmtId="10" fontId="12" fillId="0" borderId="19" xfId="0" applyNumberFormat="1" applyFont="1" applyBorder="1"/>
    <xf numFmtId="0" fontId="1" fillId="0" borderId="1" xfId="1" applyBorder="1"/>
    <xf numFmtId="0" fontId="13" fillId="0" borderId="39" xfId="0" applyFont="1" applyBorder="1" applyAlignment="1">
      <alignment wrapText="1"/>
    </xf>
    <xf numFmtId="164" fontId="10" fillId="2" borderId="40" xfId="0" applyNumberFormat="1" applyFont="1" applyFill="1" applyBorder="1"/>
    <xf numFmtId="164" fontId="4" fillId="0" borderId="41" xfId="1" applyNumberFormat="1" applyFont="1" applyBorder="1" applyAlignment="1">
      <alignment horizontal="center"/>
    </xf>
    <xf numFmtId="10" fontId="10" fillId="0" borderId="42" xfId="0" applyNumberFormat="1" applyFont="1" applyBorder="1"/>
    <xf numFmtId="164" fontId="10" fillId="0" borderId="22" xfId="0" applyNumberFormat="1" applyFont="1" applyFill="1" applyBorder="1" applyAlignment="1">
      <alignment horizontal="center"/>
    </xf>
    <xf numFmtId="0" fontId="1" fillId="0" borderId="43" xfId="1" applyBorder="1"/>
    <xf numFmtId="0" fontId="13" fillId="0" borderId="44" xfId="0" applyFont="1" applyBorder="1" applyAlignment="1">
      <alignment wrapText="1"/>
    </xf>
    <xf numFmtId="0" fontId="1" fillId="0" borderId="25" xfId="1" applyBorder="1"/>
    <xf numFmtId="0" fontId="3" fillId="0" borderId="25" xfId="1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/>
    </xf>
    <xf numFmtId="0" fontId="15" fillId="0" borderId="44" xfId="0" applyFont="1" applyBorder="1" applyAlignment="1">
      <alignment horizontal="right" vertical="center" wrapText="1"/>
    </xf>
    <xf numFmtId="164" fontId="4" fillId="0" borderId="24" xfId="1" applyNumberFormat="1" applyFont="1" applyBorder="1" applyAlignment="1"/>
    <xf numFmtId="0" fontId="1" fillId="0" borderId="45" xfId="1" applyBorder="1"/>
    <xf numFmtId="0" fontId="1" fillId="0" borderId="17" xfId="1" applyBorder="1"/>
    <xf numFmtId="0" fontId="14" fillId="0" borderId="30" xfId="1" applyFont="1" applyBorder="1" applyAlignment="1">
      <alignment horizontal="left" wrapText="1"/>
    </xf>
    <xf numFmtId="164" fontId="12" fillId="0" borderId="18" xfId="0" applyNumberFormat="1" applyFont="1" applyBorder="1"/>
    <xf numFmtId="164" fontId="12" fillId="0" borderId="19" xfId="0" applyNumberFormat="1" applyFont="1" applyBorder="1"/>
    <xf numFmtId="164" fontId="12" fillId="0" borderId="38" xfId="0" applyNumberFormat="1" applyFont="1" applyBorder="1"/>
    <xf numFmtId="164" fontId="1" fillId="0" borderId="0" xfId="1" applyNumberFormat="1"/>
    <xf numFmtId="0" fontId="8" fillId="0" borderId="43" xfId="1" applyFont="1" applyBorder="1" applyAlignment="1">
      <alignment horizontal="center" vertical="center"/>
    </xf>
    <xf numFmtId="164" fontId="12" fillId="0" borderId="22" xfId="0" applyNumberFormat="1" applyFont="1" applyFill="1" applyBorder="1"/>
    <xf numFmtId="164" fontId="12" fillId="0" borderId="23" xfId="0" applyNumberFormat="1" applyFont="1" applyFill="1" applyBorder="1"/>
    <xf numFmtId="164" fontId="6" fillId="0" borderId="5" xfId="1" applyNumberFormat="1" applyFont="1" applyFill="1" applyBorder="1" applyAlignment="1">
      <alignment horizontal="center"/>
    </xf>
    <xf numFmtId="10" fontId="12" fillId="0" borderId="5" xfId="0" applyNumberFormat="1" applyFont="1" applyFill="1" applyBorder="1"/>
    <xf numFmtId="164" fontId="12" fillId="0" borderId="48" xfId="0" applyNumberFormat="1" applyFont="1" applyFill="1" applyBorder="1"/>
    <xf numFmtId="0" fontId="3" fillId="0" borderId="12" xfId="1" applyFont="1" applyBorder="1" applyAlignment="1">
      <alignment horizontal="left" wrapText="1"/>
    </xf>
    <xf numFmtId="164" fontId="10" fillId="0" borderId="9" xfId="0" applyNumberFormat="1" applyFont="1" applyFill="1" applyBorder="1"/>
    <xf numFmtId="164" fontId="10" fillId="0" borderId="49" xfId="0" applyNumberFormat="1" applyFont="1" applyFill="1" applyBorder="1"/>
    <xf numFmtId="164" fontId="6" fillId="0" borderId="11" xfId="1" applyNumberFormat="1" applyFont="1" applyFill="1" applyBorder="1" applyAlignment="1">
      <alignment horizontal="center"/>
    </xf>
    <xf numFmtId="10" fontId="12" fillId="0" borderId="11" xfId="0" applyNumberFormat="1" applyFont="1" applyFill="1" applyBorder="1"/>
    <xf numFmtId="164" fontId="10" fillId="0" borderId="50" xfId="0" applyNumberFormat="1" applyFont="1" applyFill="1" applyBorder="1"/>
    <xf numFmtId="0" fontId="9" fillId="3" borderId="16" xfId="1" applyFont="1" applyFill="1" applyBorder="1" applyAlignment="1">
      <alignment horizontal="left" wrapText="1"/>
    </xf>
    <xf numFmtId="43" fontId="1" fillId="0" borderId="0" xfId="1" applyNumberFormat="1"/>
    <xf numFmtId="0" fontId="9" fillId="3" borderId="16" xfId="1" applyFont="1" applyFill="1" applyBorder="1" applyAlignment="1"/>
    <xf numFmtId="0" fontId="3" fillId="0" borderId="32" xfId="1" applyFont="1" applyFill="1" applyBorder="1" applyAlignment="1">
      <alignment horizontal="center"/>
    </xf>
    <xf numFmtId="0" fontId="3" fillId="0" borderId="19" xfId="1" applyFont="1" applyBorder="1" applyAlignment="1"/>
    <xf numFmtId="0" fontId="2" fillId="0" borderId="15" xfId="1" applyFont="1" applyFill="1" applyBorder="1" applyAlignment="1"/>
    <xf numFmtId="0" fontId="3" fillId="0" borderId="47" xfId="1" applyFont="1" applyBorder="1"/>
    <xf numFmtId="4" fontId="8" fillId="0" borderId="0" xfId="1" applyNumberFormat="1" applyFont="1"/>
    <xf numFmtId="0" fontId="3" fillId="0" borderId="0" xfId="1" applyFont="1" applyBorder="1"/>
    <xf numFmtId="164" fontId="3" fillId="0" borderId="0" xfId="1" applyNumberFormat="1" applyFont="1"/>
    <xf numFmtId="4" fontId="17" fillId="0" borderId="0" xfId="1" applyNumberFormat="1" applyFont="1"/>
    <xf numFmtId="0" fontId="3" fillId="0" borderId="46" xfId="1" applyFont="1" applyBorder="1"/>
    <xf numFmtId="164" fontId="8" fillId="0" borderId="0" xfId="1" applyNumberFormat="1" applyFont="1"/>
    <xf numFmtId="4" fontId="1" fillId="0" borderId="0" xfId="1" applyNumberFormat="1"/>
    <xf numFmtId="0" fontId="19" fillId="0" borderId="0" xfId="0" applyFont="1" applyAlignment="1">
      <alignment horizontal="left" vertical="center" indent="4"/>
    </xf>
    <xf numFmtId="164" fontId="12" fillId="2" borderId="34" xfId="0" applyNumberFormat="1" applyFont="1" applyFill="1" applyBorder="1"/>
    <xf numFmtId="164" fontId="6" fillId="0" borderId="36" xfId="1" applyNumberFormat="1" applyFont="1" applyBorder="1" applyAlignment="1">
      <alignment horizontal="center"/>
    </xf>
    <xf numFmtId="0" fontId="12" fillId="0" borderId="35" xfId="0" applyNumberFormat="1" applyFont="1" applyBorder="1"/>
    <xf numFmtId="0" fontId="3" fillId="0" borderId="43" xfId="1" applyFont="1" applyBorder="1" applyAlignment="1">
      <alignment horizontal="center"/>
    </xf>
    <xf numFmtId="164" fontId="6" fillId="0" borderId="19" xfId="1" applyNumberFormat="1" applyFont="1" applyFill="1" applyBorder="1" applyAlignment="1">
      <alignment horizontal="center"/>
    </xf>
    <xf numFmtId="10" fontId="12" fillId="0" borderId="19" xfId="0" applyNumberFormat="1" applyFont="1" applyFill="1" applyBorder="1"/>
    <xf numFmtId="164" fontId="6" fillId="0" borderId="19" xfId="1" applyNumberFormat="1" applyFont="1" applyFill="1" applyBorder="1"/>
    <xf numFmtId="164" fontId="12" fillId="0" borderId="19" xfId="0" applyNumberFormat="1" applyFont="1" applyFill="1" applyBorder="1"/>
    <xf numFmtId="164" fontId="6" fillId="0" borderId="38" xfId="1" applyNumberFormat="1" applyFont="1" applyFill="1" applyBorder="1" applyAlignment="1">
      <alignment horizontal="center"/>
    </xf>
    <xf numFmtId="0" fontId="4" fillId="0" borderId="47" xfId="1" applyFont="1" applyFill="1" applyBorder="1"/>
    <xf numFmtId="0" fontId="4" fillId="0" borderId="8" xfId="1" applyFont="1" applyFill="1" applyBorder="1"/>
    <xf numFmtId="164" fontId="16" fillId="0" borderId="51" xfId="1" applyNumberFormat="1" applyFont="1" applyFill="1" applyBorder="1"/>
    <xf numFmtId="164" fontId="12" fillId="0" borderId="29" xfId="0" applyNumberFormat="1" applyFont="1" applyFill="1" applyBorder="1"/>
    <xf numFmtId="10" fontId="12" fillId="0" borderId="16" xfId="0" applyNumberFormat="1" applyFont="1" applyBorder="1"/>
    <xf numFmtId="164" fontId="10" fillId="0" borderId="51" xfId="0" applyNumberFormat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164" fontId="6" fillId="3" borderId="16" xfId="1" applyNumberFormat="1" applyFont="1" applyFill="1" applyBorder="1" applyAlignment="1">
      <alignment horizontal="center" wrapText="1"/>
    </xf>
    <xf numFmtId="0" fontId="9" fillId="3" borderId="29" xfId="1" applyFont="1" applyFill="1" applyBorder="1" applyAlignment="1">
      <alignment horizontal="left" wrapText="1"/>
    </xf>
    <xf numFmtId="164" fontId="6" fillId="3" borderId="38" xfId="1" applyNumberFormat="1" applyFont="1" applyFill="1" applyBorder="1" applyAlignment="1">
      <alignment horizontal="center" wrapText="1"/>
    </xf>
    <xf numFmtId="0" fontId="15" fillId="0" borderId="44" xfId="0" applyFont="1" applyBorder="1" applyAlignment="1">
      <alignment horizontal="right" wrapText="1"/>
    </xf>
    <xf numFmtId="0" fontId="13" fillId="0" borderId="26" xfId="0" applyFont="1" applyBorder="1" applyAlignment="1">
      <alignment wrapText="1"/>
    </xf>
    <xf numFmtId="164" fontId="4" fillId="0" borderId="11" xfId="1" applyNumberFormat="1" applyFont="1" applyBorder="1"/>
    <xf numFmtId="0" fontId="13" fillId="0" borderId="44" xfId="0" applyFont="1" applyBorder="1" applyAlignment="1">
      <alignment vertical="center" wrapText="1"/>
    </xf>
    <xf numFmtId="0" fontId="10" fillId="0" borderId="26" xfId="0" applyNumberFormat="1" applyFont="1" applyBorder="1"/>
    <xf numFmtId="0" fontId="3" fillId="0" borderId="52" xfId="1" applyNumberFormat="1" applyFont="1" applyBorder="1" applyAlignment="1">
      <alignment horizontal="center"/>
    </xf>
    <xf numFmtId="164" fontId="10" fillId="2" borderId="53" xfId="0" applyNumberFormat="1" applyFont="1" applyFill="1" applyBorder="1"/>
    <xf numFmtId="164" fontId="4" fillId="0" borderId="53" xfId="1" applyNumberFormat="1" applyFont="1" applyBorder="1" applyAlignment="1">
      <alignment horizontal="center"/>
    </xf>
    <xf numFmtId="0" fontId="10" fillId="0" borderId="53" xfId="0" applyNumberFormat="1" applyFont="1" applyBorder="1"/>
    <xf numFmtId="0" fontId="13" fillId="0" borderId="50" xfId="0" applyFont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164" fontId="6" fillId="0" borderId="22" xfId="1" applyNumberFormat="1" applyFont="1" applyFill="1" applyBorder="1" applyAlignment="1">
      <alignment horizontal="left"/>
    </xf>
    <xf numFmtId="164" fontId="10" fillId="0" borderId="33" xfId="0" applyNumberFormat="1" applyFont="1" applyFill="1" applyBorder="1"/>
    <xf numFmtId="164" fontId="12" fillId="0" borderId="33" xfId="0" applyNumberFormat="1" applyFont="1" applyFill="1" applyBorder="1"/>
    <xf numFmtId="164" fontId="10" fillId="0" borderId="51" xfId="0" applyNumberFormat="1" applyFont="1" applyFill="1" applyBorder="1"/>
    <xf numFmtId="164" fontId="12" fillId="0" borderId="3" xfId="0" applyNumberFormat="1" applyFont="1" applyFill="1" applyBorder="1"/>
    <xf numFmtId="164" fontId="10" fillId="0" borderId="28" xfId="0" applyNumberFormat="1" applyFont="1" applyFill="1" applyBorder="1"/>
    <xf numFmtId="164" fontId="10" fillId="0" borderId="28" xfId="0" applyNumberFormat="1" applyFont="1" applyFill="1" applyBorder="1" applyAlignment="1">
      <alignment vertical="center"/>
    </xf>
    <xf numFmtId="164" fontId="10" fillId="0" borderId="41" xfId="0" applyNumberFormat="1" applyFont="1" applyFill="1" applyBorder="1"/>
    <xf numFmtId="164" fontId="12" fillId="0" borderId="51" xfId="0" applyNumberFormat="1" applyFont="1" applyFill="1" applyBorder="1"/>
    <xf numFmtId="164" fontId="16" fillId="0" borderId="47" xfId="1" applyNumberFormat="1" applyFont="1" applyFill="1" applyBorder="1"/>
    <xf numFmtId="0" fontId="6" fillId="0" borderId="2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21" xfId="1" applyFont="1" applyFill="1" applyBorder="1" applyAlignment="1">
      <alignment horizontal="left"/>
    </xf>
    <xf numFmtId="0" fontId="6" fillId="0" borderId="29" xfId="1" applyFont="1" applyFill="1" applyBorder="1" applyAlignment="1">
      <alignment horizontal="left"/>
    </xf>
    <xf numFmtId="0" fontId="6" fillId="0" borderId="30" xfId="1" applyFont="1" applyFill="1" applyBorder="1" applyAlignment="1">
      <alignment horizontal="left"/>
    </xf>
    <xf numFmtId="0" fontId="6" fillId="0" borderId="31" xfId="1" applyFont="1" applyFill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18" fillId="0" borderId="0" xfId="1" applyFont="1" applyAlignment="1">
      <alignment horizontal="left" wrapText="1"/>
    </xf>
    <xf numFmtId="0" fontId="4" fillId="0" borderId="0" xfId="1" applyFont="1" applyAlignment="1">
      <alignment horizontal="right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6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85"/>
  <sheetViews>
    <sheetView tabSelected="1" topLeftCell="A52" zoomScale="70" zoomScaleNormal="70" workbookViewId="0">
      <selection activeCell="G57" sqref="G57"/>
    </sheetView>
  </sheetViews>
  <sheetFormatPr defaultColWidth="10.28515625" defaultRowHeight="15" x14ac:dyDescent="0.25"/>
  <cols>
    <col min="1" max="1" width="15.28515625" customWidth="1"/>
    <col min="2" max="2" width="111.42578125" customWidth="1"/>
    <col min="3" max="3" width="28.85546875" customWidth="1"/>
    <col min="4" max="4" width="29.5703125" hidden="1" customWidth="1"/>
    <col min="5" max="5" width="26.140625" hidden="1" customWidth="1"/>
    <col min="6" max="6" width="18.140625" hidden="1" customWidth="1"/>
    <col min="7" max="7" width="31.28515625" customWidth="1"/>
    <col min="8" max="8" width="9.140625" customWidth="1"/>
    <col min="9" max="9" width="20.85546875" customWidth="1"/>
    <col min="10" max="252" width="9.140625" customWidth="1"/>
  </cols>
  <sheetData>
    <row r="1" spans="1:9" ht="15" customHeight="1" x14ac:dyDescent="0.25">
      <c r="A1" s="1"/>
      <c r="B1" s="1"/>
      <c r="C1" s="2"/>
      <c r="D1" s="2"/>
      <c r="E1" s="2"/>
      <c r="F1" s="2"/>
      <c r="G1" s="2"/>
      <c r="H1" s="3"/>
      <c r="I1" s="3"/>
    </row>
    <row r="2" spans="1:9" ht="15" customHeight="1" x14ac:dyDescent="0.25">
      <c r="A2" s="1"/>
      <c r="B2" s="1" t="s">
        <v>0</v>
      </c>
      <c r="C2" s="2"/>
      <c r="D2" s="2"/>
      <c r="E2" s="2"/>
      <c r="F2" s="2"/>
      <c r="G2" s="2"/>
      <c r="H2" s="3"/>
      <c r="I2" s="3"/>
    </row>
    <row r="3" spans="1:9" ht="21" customHeight="1" x14ac:dyDescent="0.25">
      <c r="A3" s="1"/>
      <c r="B3" s="1"/>
      <c r="C3" s="2"/>
      <c r="D3" s="2"/>
      <c r="E3" s="4"/>
      <c r="F3" s="4"/>
      <c r="G3" s="5" t="s">
        <v>1</v>
      </c>
      <c r="H3" s="3"/>
      <c r="I3" s="3"/>
    </row>
    <row r="4" spans="1:9" ht="21" customHeight="1" x14ac:dyDescent="0.25">
      <c r="A4" s="1"/>
      <c r="B4" s="192" t="s">
        <v>2</v>
      </c>
      <c r="C4" s="192"/>
      <c r="D4" s="192"/>
      <c r="E4" s="192"/>
      <c r="F4" s="192"/>
      <c r="G4" s="192"/>
      <c r="H4" s="3"/>
      <c r="I4" s="3"/>
    </row>
    <row r="5" spans="1:9" ht="24" customHeight="1" x14ac:dyDescent="0.25">
      <c r="A5" s="2"/>
      <c r="B5" s="193" t="s">
        <v>69</v>
      </c>
      <c r="C5" s="193"/>
      <c r="D5" s="193"/>
      <c r="E5" s="193"/>
      <c r="F5" s="193"/>
      <c r="G5" s="193"/>
      <c r="H5" s="3"/>
      <c r="I5" s="3"/>
    </row>
    <row r="6" spans="1:9" ht="33" customHeight="1" x14ac:dyDescent="0.25">
      <c r="A6" s="2"/>
      <c r="B6" s="194"/>
      <c r="C6" s="194"/>
      <c r="D6" s="194"/>
      <c r="E6" s="194"/>
      <c r="F6" s="194"/>
      <c r="G6" s="194"/>
      <c r="H6" s="3"/>
      <c r="I6" s="3"/>
    </row>
    <row r="7" spans="1:9" ht="33" customHeight="1" x14ac:dyDescent="0.25">
      <c r="A7" s="2"/>
      <c r="B7" s="6"/>
      <c r="C7" s="6"/>
      <c r="D7" s="6"/>
      <c r="E7" s="6"/>
      <c r="F7" s="6"/>
      <c r="G7" s="6"/>
      <c r="H7" s="3"/>
      <c r="I7" s="3"/>
    </row>
    <row r="8" spans="1:9" ht="28.5" customHeight="1" x14ac:dyDescent="0.25">
      <c r="A8" s="195" t="s">
        <v>56</v>
      </c>
      <c r="B8" s="195"/>
      <c r="C8" s="195"/>
      <c r="D8" s="195"/>
      <c r="E8" s="195"/>
      <c r="F8" s="195"/>
      <c r="G8" s="195"/>
      <c r="H8" s="3"/>
      <c r="I8" s="3"/>
    </row>
    <row r="9" spans="1:9" ht="15.75" x14ac:dyDescent="0.25">
      <c r="A9" s="2"/>
      <c r="B9" s="2"/>
      <c r="C9" s="2"/>
      <c r="D9" s="2"/>
      <c r="E9" s="2"/>
      <c r="F9" s="2"/>
      <c r="G9" s="2"/>
      <c r="H9" s="3"/>
      <c r="I9" s="3"/>
    </row>
    <row r="10" spans="1:9" ht="16.5" thickBot="1" x14ac:dyDescent="0.3">
      <c r="A10" s="2"/>
      <c r="B10" s="2"/>
      <c r="C10" s="2"/>
      <c r="D10" s="2"/>
      <c r="E10" s="2"/>
      <c r="F10" s="2"/>
      <c r="G10" s="2"/>
      <c r="H10" s="3"/>
      <c r="I10" s="3"/>
    </row>
    <row r="11" spans="1:9" ht="18" x14ac:dyDescent="0.25">
      <c r="A11" s="196" t="s">
        <v>3</v>
      </c>
      <c r="B11" s="198" t="s">
        <v>4</v>
      </c>
      <c r="C11" s="170" t="s">
        <v>5</v>
      </c>
      <c r="D11" s="7" t="s">
        <v>6</v>
      </c>
      <c r="E11" s="200" t="s">
        <v>7</v>
      </c>
      <c r="F11" s="201"/>
      <c r="G11" s="8" t="s">
        <v>8</v>
      </c>
      <c r="H11" s="3"/>
      <c r="I11" s="3"/>
    </row>
    <row r="12" spans="1:9" ht="16.5" customHeight="1" thickBot="1" x14ac:dyDescent="0.3">
      <c r="A12" s="197"/>
      <c r="B12" s="199"/>
      <c r="C12" s="171" t="s">
        <v>9</v>
      </c>
      <c r="D12" s="10" t="s">
        <v>9</v>
      </c>
      <c r="E12" s="11" t="s">
        <v>10</v>
      </c>
      <c r="F12" s="12" t="s">
        <v>11</v>
      </c>
      <c r="G12" s="9" t="s">
        <v>9</v>
      </c>
      <c r="H12" s="3"/>
      <c r="I12" s="3"/>
    </row>
    <row r="13" spans="1:9" ht="16.5" thickBot="1" x14ac:dyDescent="0.3">
      <c r="A13" s="13">
        <v>1</v>
      </c>
      <c r="B13" s="14">
        <v>2</v>
      </c>
      <c r="C13" s="172">
        <v>3</v>
      </c>
      <c r="D13" s="15">
        <v>7</v>
      </c>
      <c r="E13" s="16">
        <v>5</v>
      </c>
      <c r="F13" s="14">
        <v>6</v>
      </c>
      <c r="G13" s="17">
        <v>4</v>
      </c>
      <c r="H13" s="3"/>
      <c r="I13" s="3"/>
    </row>
    <row r="14" spans="1:9" ht="21.75" hidden="1" customHeight="1" thickBot="1" x14ac:dyDescent="0.3">
      <c r="A14" s="18"/>
      <c r="B14" s="19" t="s">
        <v>12</v>
      </c>
      <c r="C14" s="20"/>
      <c r="D14" s="21"/>
      <c r="E14" s="22"/>
      <c r="F14" s="23"/>
      <c r="G14" s="24">
        <v>0</v>
      </c>
      <c r="H14" s="3"/>
      <c r="I14" s="25"/>
    </row>
    <row r="15" spans="1:9" ht="24.75" customHeight="1" thickBot="1" x14ac:dyDescent="0.3">
      <c r="A15" s="26"/>
      <c r="B15" s="27" t="s">
        <v>13</v>
      </c>
      <c r="C15" s="20">
        <v>15000000</v>
      </c>
      <c r="D15" s="28"/>
      <c r="E15" s="29"/>
      <c r="F15" s="30"/>
      <c r="G15" s="31">
        <v>13431561.640000001</v>
      </c>
      <c r="H15" s="3"/>
      <c r="I15" s="32"/>
    </row>
    <row r="16" spans="1:9" ht="20.25" customHeight="1" thickBot="1" x14ac:dyDescent="0.3">
      <c r="A16" s="183" t="s">
        <v>14</v>
      </c>
      <c r="B16" s="184"/>
      <c r="C16" s="184"/>
      <c r="D16" s="184"/>
      <c r="E16" s="184"/>
      <c r="F16" s="184"/>
      <c r="G16" s="185"/>
      <c r="H16" s="3"/>
      <c r="I16" s="25"/>
    </row>
    <row r="17" spans="1:9" ht="27.75" customHeight="1" x14ac:dyDescent="0.25">
      <c r="A17" s="33">
        <v>1</v>
      </c>
      <c r="B17" s="34" t="s">
        <v>15</v>
      </c>
      <c r="C17" s="173">
        <v>50000000</v>
      </c>
      <c r="D17" s="35"/>
      <c r="E17" s="36"/>
      <c r="F17" s="37"/>
      <c r="G17" s="38">
        <v>53718272.420000002</v>
      </c>
      <c r="H17" s="3"/>
      <c r="I17" s="39"/>
    </row>
    <row r="18" spans="1:9" ht="23.25" customHeight="1" thickBot="1" x14ac:dyDescent="0.3">
      <c r="A18" s="40">
        <v>2</v>
      </c>
      <c r="B18" s="41" t="s">
        <v>16</v>
      </c>
      <c r="C18" s="38"/>
      <c r="D18" s="42"/>
      <c r="E18" s="43"/>
      <c r="F18" s="44"/>
      <c r="G18" s="38">
        <v>79499.89</v>
      </c>
      <c r="H18" s="3"/>
      <c r="I18" s="3"/>
    </row>
    <row r="19" spans="1:9" ht="18.75" thickBot="1" x14ac:dyDescent="0.3">
      <c r="A19" s="45"/>
      <c r="B19" s="46" t="s">
        <v>17</v>
      </c>
      <c r="C19" s="47">
        <f>C17+C18</f>
        <v>50000000</v>
      </c>
      <c r="D19" s="48">
        <f>D17+D18</f>
        <v>0</v>
      </c>
      <c r="E19" s="49">
        <f>E17+E18</f>
        <v>0</v>
      </c>
      <c r="F19" s="50">
        <f>(D19/C19)-100%</f>
        <v>-1</v>
      </c>
      <c r="G19" s="47">
        <f>G17+G18</f>
        <v>53797772.310000002</v>
      </c>
      <c r="H19" s="3"/>
      <c r="I19" s="3"/>
    </row>
    <row r="20" spans="1:9" ht="19.5" customHeight="1" thickBot="1" x14ac:dyDescent="0.3">
      <c r="A20" s="186" t="s">
        <v>18</v>
      </c>
      <c r="B20" s="187"/>
      <c r="C20" s="187"/>
      <c r="D20" s="187"/>
      <c r="E20" s="187"/>
      <c r="F20" s="187"/>
      <c r="G20" s="188"/>
      <c r="H20" s="3"/>
      <c r="I20" s="3"/>
    </row>
    <row r="21" spans="1:9" ht="50.25" customHeight="1" x14ac:dyDescent="0.25">
      <c r="A21" s="51"/>
      <c r="B21" s="52" t="s">
        <v>19</v>
      </c>
      <c r="C21" s="53"/>
      <c r="D21" s="54"/>
      <c r="E21" s="156"/>
      <c r="F21" s="55"/>
      <c r="G21" s="56"/>
      <c r="H21" s="3"/>
      <c r="I21" s="3"/>
    </row>
    <row r="22" spans="1:9" ht="39.75" customHeight="1" x14ac:dyDescent="0.25">
      <c r="A22" s="57">
        <v>1</v>
      </c>
      <c r="B22" s="67" t="s">
        <v>22</v>
      </c>
      <c r="C22" s="68">
        <f>SUM(C23:F30)</f>
        <v>22050000</v>
      </c>
      <c r="D22" s="59">
        <f>SUM(D23:D30)</f>
        <v>0</v>
      </c>
      <c r="E22" s="60">
        <f>D22-C22</f>
        <v>-22050000</v>
      </c>
      <c r="F22" s="61">
        <f t="shared" ref="F22:F49" si="0">(D22/C22)-100%</f>
        <v>-1</v>
      </c>
      <c r="G22" s="68">
        <f>SUM(G23:G30)</f>
        <v>20876050.579999998</v>
      </c>
      <c r="H22" s="3"/>
      <c r="I22" s="3"/>
    </row>
    <row r="23" spans="1:9" ht="27" customHeight="1" x14ac:dyDescent="0.25">
      <c r="A23" s="69"/>
      <c r="B23" s="70" t="s">
        <v>58</v>
      </c>
      <c r="C23" s="71">
        <v>250000</v>
      </c>
      <c r="D23" s="64"/>
      <c r="E23" s="65"/>
      <c r="F23" s="66"/>
      <c r="G23" s="71">
        <v>239915.2</v>
      </c>
      <c r="H23" s="3"/>
      <c r="I23" s="3"/>
    </row>
    <row r="24" spans="1:9" ht="25.5" customHeight="1" x14ac:dyDescent="0.25">
      <c r="A24" s="72"/>
      <c r="B24" s="70" t="s">
        <v>23</v>
      </c>
      <c r="C24" s="174">
        <v>8000000</v>
      </c>
      <c r="D24" s="74"/>
      <c r="E24" s="65"/>
      <c r="F24" s="66"/>
      <c r="G24" s="75">
        <v>7433058.5800000001</v>
      </c>
      <c r="H24" s="3"/>
      <c r="I24" s="3"/>
    </row>
    <row r="25" spans="1:9" ht="25.5" customHeight="1" x14ac:dyDescent="0.25">
      <c r="A25" s="72"/>
      <c r="B25" s="70" t="s">
        <v>59</v>
      </c>
      <c r="C25" s="174">
        <v>8500000</v>
      </c>
      <c r="D25" s="74"/>
      <c r="E25" s="65"/>
      <c r="F25" s="77"/>
      <c r="G25" s="75">
        <v>8184614.4199999999</v>
      </c>
    </row>
    <row r="26" spans="1:9" ht="37.5" customHeight="1" x14ac:dyDescent="0.25">
      <c r="A26" s="72"/>
      <c r="B26" s="76" t="s">
        <v>64</v>
      </c>
      <c r="C26" s="174">
        <v>1200000</v>
      </c>
      <c r="D26" s="74"/>
      <c r="E26" s="65"/>
      <c r="F26" s="77"/>
      <c r="G26" s="75">
        <v>1148552.8</v>
      </c>
    </row>
    <row r="27" spans="1:9" ht="37.5" customHeight="1" x14ac:dyDescent="0.25">
      <c r="A27" s="72"/>
      <c r="B27" s="76" t="s">
        <v>65</v>
      </c>
      <c r="C27" s="174">
        <v>250000</v>
      </c>
      <c r="D27" s="74"/>
      <c r="E27" s="65"/>
      <c r="F27" s="77"/>
      <c r="G27" s="75">
        <v>223099.86</v>
      </c>
    </row>
    <row r="28" spans="1:9" ht="37.5" customHeight="1" x14ac:dyDescent="0.25">
      <c r="A28" s="72"/>
      <c r="B28" s="76" t="s">
        <v>66</v>
      </c>
      <c r="C28" s="174">
        <v>350000</v>
      </c>
      <c r="D28" s="74"/>
      <c r="E28" s="65"/>
      <c r="F28" s="77"/>
      <c r="G28" s="75">
        <v>290883.15000000002</v>
      </c>
    </row>
    <row r="29" spans="1:9" ht="37.5" customHeight="1" x14ac:dyDescent="0.25">
      <c r="A29" s="72"/>
      <c r="B29" s="76" t="s">
        <v>67</v>
      </c>
      <c r="C29" s="174">
        <v>400000</v>
      </c>
      <c r="D29" s="74"/>
      <c r="E29" s="65"/>
      <c r="F29" s="77"/>
      <c r="G29" s="75">
        <v>360633.9</v>
      </c>
    </row>
    <row r="30" spans="1:9" ht="37.5" customHeight="1" x14ac:dyDescent="0.25">
      <c r="A30" s="72"/>
      <c r="B30" s="76" t="s">
        <v>68</v>
      </c>
      <c r="C30" s="174">
        <v>3100000</v>
      </c>
      <c r="D30" s="74"/>
      <c r="E30" s="65"/>
      <c r="F30" s="77"/>
      <c r="G30" s="75">
        <v>2995292.67</v>
      </c>
    </row>
    <row r="31" spans="1:9" ht="51" customHeight="1" x14ac:dyDescent="0.25">
      <c r="A31" s="80">
        <v>2</v>
      </c>
      <c r="B31" s="58" t="s">
        <v>20</v>
      </c>
      <c r="C31" s="175">
        <f>C32+C33+C34+C35</f>
        <v>600000</v>
      </c>
      <c r="D31" s="141"/>
      <c r="E31" s="142"/>
      <c r="F31" s="143"/>
      <c r="G31" s="82">
        <f>G32+G33+G34+G35</f>
        <v>442332</v>
      </c>
    </row>
    <row r="32" spans="1:9" ht="38.25" customHeight="1" x14ac:dyDescent="0.25">
      <c r="A32" s="72"/>
      <c r="B32" s="62" t="s">
        <v>21</v>
      </c>
      <c r="C32" s="174">
        <v>200000</v>
      </c>
      <c r="D32" s="74"/>
      <c r="E32" s="78"/>
      <c r="F32" s="79"/>
      <c r="G32" s="75">
        <v>164734</v>
      </c>
    </row>
    <row r="33" spans="1:7" ht="38.25" customHeight="1" x14ac:dyDescent="0.25">
      <c r="A33" s="72"/>
      <c r="B33" s="62" t="s">
        <v>63</v>
      </c>
      <c r="C33" s="174">
        <v>100000</v>
      </c>
      <c r="D33" s="74"/>
      <c r="E33" s="78"/>
      <c r="F33" s="79"/>
      <c r="G33" s="75">
        <v>69000</v>
      </c>
    </row>
    <row r="34" spans="1:7" ht="38.25" customHeight="1" x14ac:dyDescent="0.25">
      <c r="A34" s="72"/>
      <c r="B34" s="62" t="s">
        <v>62</v>
      </c>
      <c r="C34" s="174">
        <v>200000</v>
      </c>
      <c r="D34" s="74"/>
      <c r="E34" s="78"/>
      <c r="F34" s="79"/>
      <c r="G34" s="75">
        <v>166800</v>
      </c>
    </row>
    <row r="35" spans="1:7" ht="38.25" customHeight="1" x14ac:dyDescent="0.25">
      <c r="A35" s="72"/>
      <c r="B35" s="62" t="s">
        <v>61</v>
      </c>
      <c r="C35" s="174">
        <v>100000</v>
      </c>
      <c r="D35" s="74"/>
      <c r="E35" s="78"/>
      <c r="F35" s="79"/>
      <c r="G35" s="75">
        <v>41798</v>
      </c>
    </row>
    <row r="36" spans="1:7" ht="28.5" customHeight="1" x14ac:dyDescent="0.25">
      <c r="A36" s="80">
        <v>3</v>
      </c>
      <c r="B36" s="81" t="s">
        <v>24</v>
      </c>
      <c r="C36" s="175">
        <f>C37+C38+C39+C40+C41</f>
        <v>34500000</v>
      </c>
      <c r="D36" s="74"/>
      <c r="E36" s="78"/>
      <c r="F36" s="79"/>
      <c r="G36" s="82">
        <f>G37+G38+G39+G40+G41</f>
        <v>31459125</v>
      </c>
    </row>
    <row r="37" spans="1:7" ht="28.5" customHeight="1" x14ac:dyDescent="0.25">
      <c r="A37" s="80"/>
      <c r="B37" s="83" t="s">
        <v>25</v>
      </c>
      <c r="C37" s="174">
        <v>10000000</v>
      </c>
      <c r="D37" s="74"/>
      <c r="E37" s="78"/>
      <c r="F37" s="79"/>
      <c r="G37" s="75">
        <v>8400551.5999999996</v>
      </c>
    </row>
    <row r="38" spans="1:7" ht="28.5" customHeight="1" x14ac:dyDescent="0.25">
      <c r="A38" s="80"/>
      <c r="B38" s="76" t="s">
        <v>54</v>
      </c>
      <c r="C38" s="174">
        <v>7000000</v>
      </c>
      <c r="D38" s="74"/>
      <c r="E38" s="78"/>
      <c r="F38" s="79"/>
      <c r="G38" s="75">
        <v>6509395.54</v>
      </c>
    </row>
    <row r="39" spans="1:7" ht="28.5" customHeight="1" x14ac:dyDescent="0.25">
      <c r="A39" s="80"/>
      <c r="B39" s="76" t="s">
        <v>53</v>
      </c>
      <c r="C39" s="174">
        <v>7000000</v>
      </c>
      <c r="D39" s="74"/>
      <c r="E39" s="78"/>
      <c r="F39" s="79"/>
      <c r="G39" s="75">
        <v>6762092.3300000001</v>
      </c>
    </row>
    <row r="40" spans="1:7" ht="25.5" customHeight="1" x14ac:dyDescent="0.25">
      <c r="A40" s="69"/>
      <c r="B40" s="163" t="s">
        <v>55</v>
      </c>
      <c r="C40" s="71">
        <v>7000000</v>
      </c>
      <c r="D40" s="64"/>
      <c r="E40" s="65"/>
      <c r="F40" s="164"/>
      <c r="G40" s="73">
        <v>6762216.0999999996</v>
      </c>
    </row>
    <row r="41" spans="1:7" ht="38.25" customHeight="1" thickBot="1" x14ac:dyDescent="0.3">
      <c r="A41" s="165"/>
      <c r="B41" s="169" t="s">
        <v>60</v>
      </c>
      <c r="C41" s="176">
        <v>3500000</v>
      </c>
      <c r="D41" s="166"/>
      <c r="E41" s="167"/>
      <c r="F41" s="168"/>
      <c r="G41" s="155">
        <v>3024869.43</v>
      </c>
    </row>
    <row r="42" spans="1:7" ht="36" customHeight="1" thickBot="1" x14ac:dyDescent="0.3">
      <c r="A42" s="84"/>
      <c r="B42" s="85" t="s">
        <v>26</v>
      </c>
      <c r="C42" s="177">
        <f>C22+C31+C36</f>
        <v>57150000</v>
      </c>
      <c r="D42" s="86">
        <f>D22+D31+D36</f>
        <v>0</v>
      </c>
      <c r="E42" s="86">
        <f>E22+E31+E36</f>
        <v>-22050000</v>
      </c>
      <c r="F42" s="153">
        <f>F22+F31+F36</f>
        <v>-1</v>
      </c>
      <c r="G42" s="86">
        <f>G22+G31+G36</f>
        <v>52777507.579999998</v>
      </c>
    </row>
    <row r="43" spans="1:7" ht="36.75" customHeight="1" thickBot="1" x14ac:dyDescent="0.3">
      <c r="A43" s="88">
        <v>4</v>
      </c>
      <c r="B43" s="89" t="s">
        <v>27</v>
      </c>
      <c r="C43" s="162"/>
      <c r="D43" s="91"/>
      <c r="E43" s="92">
        <f t="shared" ref="E43:E46" si="1">D43-C43</f>
        <v>0</v>
      </c>
      <c r="F43" s="154"/>
      <c r="G43" s="90"/>
    </row>
    <row r="44" spans="1:7" ht="36.75" customHeight="1" x14ac:dyDescent="0.25">
      <c r="A44" s="94"/>
      <c r="B44" s="95" t="s">
        <v>28</v>
      </c>
      <c r="C44" s="178">
        <v>4200000</v>
      </c>
      <c r="D44" s="96"/>
      <c r="E44" s="97">
        <f t="shared" si="1"/>
        <v>-4200000</v>
      </c>
      <c r="F44" s="98">
        <f t="shared" si="0"/>
        <v>-1</v>
      </c>
      <c r="G44" s="99">
        <f>4018916.34+127314.7</f>
        <v>4146231.04</v>
      </c>
    </row>
    <row r="45" spans="1:7" ht="36.75" customHeight="1" x14ac:dyDescent="0.25">
      <c r="A45" s="100"/>
      <c r="B45" s="101" t="s">
        <v>29</v>
      </c>
      <c r="C45" s="178">
        <v>1000000</v>
      </c>
      <c r="D45" s="64"/>
      <c r="E45" s="65">
        <f t="shared" si="1"/>
        <v>-1000000</v>
      </c>
      <c r="F45" s="66">
        <f t="shared" si="0"/>
        <v>-1</v>
      </c>
      <c r="G45" s="73">
        <f>781720.62+5944.83</f>
        <v>787665.45</v>
      </c>
    </row>
    <row r="46" spans="1:7" ht="36.75" customHeight="1" x14ac:dyDescent="0.25">
      <c r="A46" s="69"/>
      <c r="B46" s="101" t="s">
        <v>30</v>
      </c>
      <c r="C46" s="178">
        <v>1000000</v>
      </c>
      <c r="D46" s="64"/>
      <c r="E46" s="65">
        <f t="shared" si="1"/>
        <v>-1000000</v>
      </c>
      <c r="F46" s="66">
        <f t="shared" si="0"/>
        <v>-1</v>
      </c>
      <c r="G46" s="73">
        <v>768000</v>
      </c>
    </row>
    <row r="47" spans="1:7" ht="36.75" customHeight="1" x14ac:dyDescent="0.25">
      <c r="A47" s="102"/>
      <c r="B47" s="101" t="s">
        <v>31</v>
      </c>
      <c r="C47" s="178">
        <v>20000</v>
      </c>
      <c r="D47" s="64"/>
      <c r="E47" s="65">
        <f>D47-C47</f>
        <v>-20000</v>
      </c>
      <c r="F47" s="66">
        <f t="shared" si="0"/>
        <v>-1</v>
      </c>
      <c r="G47" s="73">
        <v>12264.65</v>
      </c>
    </row>
    <row r="48" spans="1:7" ht="36.75" customHeight="1" x14ac:dyDescent="0.25">
      <c r="A48" s="102"/>
      <c r="B48" s="101" t="s">
        <v>32</v>
      </c>
      <c r="C48" s="178">
        <v>250000</v>
      </c>
      <c r="D48" s="64"/>
      <c r="E48" s="65">
        <f t="shared" ref="E48:E54" si="2">D48-C48</f>
        <v>-250000</v>
      </c>
      <c r="F48" s="66">
        <f t="shared" si="0"/>
        <v>-1</v>
      </c>
      <c r="G48" s="73">
        <v>230400</v>
      </c>
    </row>
    <row r="49" spans="1:9" ht="38.25" customHeight="1" x14ac:dyDescent="0.25">
      <c r="A49" s="103"/>
      <c r="B49" s="101" t="s">
        <v>33</v>
      </c>
      <c r="C49" s="178">
        <v>700000</v>
      </c>
      <c r="D49" s="64" t="e">
        <f>D51+#REF!</f>
        <v>#REF!</v>
      </c>
      <c r="E49" s="65" t="e">
        <f t="shared" si="2"/>
        <v>#REF!</v>
      </c>
      <c r="F49" s="66" t="e">
        <f t="shared" si="0"/>
        <v>#REF!</v>
      </c>
      <c r="G49" s="73">
        <f>SUM(G50:G57)</f>
        <v>646260.14</v>
      </c>
    </row>
    <row r="50" spans="1:9" ht="22.5" customHeight="1" x14ac:dyDescent="0.25">
      <c r="A50" s="103"/>
      <c r="B50" s="101" t="s">
        <v>34</v>
      </c>
      <c r="C50" s="178"/>
      <c r="D50" s="64"/>
      <c r="E50" s="65">
        <f t="shared" si="2"/>
        <v>0</v>
      </c>
      <c r="F50" s="66"/>
      <c r="G50" s="63"/>
    </row>
    <row r="51" spans="1:9" ht="24" customHeight="1" x14ac:dyDescent="0.25">
      <c r="A51" s="103"/>
      <c r="B51" s="160" t="s">
        <v>35</v>
      </c>
      <c r="C51" s="178"/>
      <c r="D51" s="64"/>
      <c r="E51" s="65">
        <f t="shared" si="2"/>
        <v>0</v>
      </c>
      <c r="F51" s="66"/>
      <c r="G51" s="73">
        <v>100661</v>
      </c>
    </row>
    <row r="52" spans="1:9" ht="22.5" customHeight="1" x14ac:dyDescent="0.25">
      <c r="A52" s="103"/>
      <c r="B52" s="160" t="s">
        <v>36</v>
      </c>
      <c r="C52" s="178"/>
      <c r="D52" s="64"/>
      <c r="E52" s="65">
        <f t="shared" si="2"/>
        <v>0</v>
      </c>
      <c r="F52" s="66"/>
      <c r="G52" s="73">
        <v>37600</v>
      </c>
    </row>
    <row r="53" spans="1:9" ht="22.5" customHeight="1" x14ac:dyDescent="0.25">
      <c r="A53" s="103"/>
      <c r="B53" s="160" t="s">
        <v>37</v>
      </c>
      <c r="C53" s="178"/>
      <c r="D53" s="64"/>
      <c r="E53" s="65">
        <f>D53-C53</f>
        <v>0</v>
      </c>
      <c r="F53" s="66"/>
      <c r="G53" s="73">
        <v>6356.5</v>
      </c>
    </row>
    <row r="54" spans="1:9" ht="22.5" customHeight="1" x14ac:dyDescent="0.25">
      <c r="A54" s="103"/>
      <c r="B54" s="105" t="s">
        <v>38</v>
      </c>
      <c r="C54" s="179"/>
      <c r="D54" s="64"/>
      <c r="E54" s="65">
        <f t="shared" si="2"/>
        <v>0</v>
      </c>
      <c r="F54" s="66"/>
      <c r="G54" s="104">
        <v>26552</v>
      </c>
    </row>
    <row r="55" spans="1:9" ht="22.5" customHeight="1" x14ac:dyDescent="0.25">
      <c r="A55" s="103"/>
      <c r="B55" s="105" t="s">
        <v>52</v>
      </c>
      <c r="C55" s="179"/>
      <c r="D55" s="64"/>
      <c r="E55" s="65"/>
      <c r="F55" s="66"/>
      <c r="G55" s="104">
        <v>91141.66</v>
      </c>
    </row>
    <row r="56" spans="1:9" ht="22.5" customHeight="1" x14ac:dyDescent="0.25">
      <c r="A56" s="103"/>
      <c r="B56" s="105" t="s">
        <v>42</v>
      </c>
      <c r="C56" s="179"/>
      <c r="D56" s="64"/>
      <c r="E56" s="65"/>
      <c r="F56" s="66"/>
      <c r="G56" s="104">
        <f>90157+26659.6+75000+41020.94+1500+119611.44</f>
        <v>353948.98</v>
      </c>
    </row>
    <row r="57" spans="1:9" ht="22.5" customHeight="1" x14ac:dyDescent="0.25">
      <c r="A57" s="103"/>
      <c r="B57" s="105"/>
      <c r="C57" s="179"/>
      <c r="D57" s="64"/>
      <c r="E57" s="65"/>
      <c r="F57" s="66"/>
      <c r="G57" s="104">
        <v>30000</v>
      </c>
    </row>
    <row r="58" spans="1:9" ht="22.5" customHeight="1" x14ac:dyDescent="0.25">
      <c r="A58" s="103"/>
      <c r="B58" s="101" t="s">
        <v>39</v>
      </c>
      <c r="C58" s="178">
        <v>100000</v>
      </c>
      <c r="D58" s="64"/>
      <c r="E58" s="65">
        <f>D58-C58</f>
        <v>-100000</v>
      </c>
      <c r="F58" s="66">
        <f>(D58/C58)-100%</f>
        <v>-1</v>
      </c>
      <c r="G58" s="73">
        <v>0</v>
      </c>
    </row>
    <row r="59" spans="1:9" ht="22.5" customHeight="1" x14ac:dyDescent="0.25">
      <c r="A59" s="103"/>
      <c r="B59" s="101" t="s">
        <v>40</v>
      </c>
      <c r="C59" s="178">
        <v>150000</v>
      </c>
      <c r="D59" s="64"/>
      <c r="E59" s="65">
        <f>D59-C59</f>
        <v>-150000</v>
      </c>
      <c r="F59" s="66">
        <f>(D59/C59)-100%</f>
        <v>-1</v>
      </c>
      <c r="G59" s="106">
        <v>125993.7</v>
      </c>
    </row>
    <row r="60" spans="1:9" ht="22.5" customHeight="1" x14ac:dyDescent="0.25">
      <c r="A60" s="103"/>
      <c r="B60" s="101" t="s">
        <v>41</v>
      </c>
      <c r="C60" s="178">
        <v>400000</v>
      </c>
      <c r="D60" s="64">
        <v>0</v>
      </c>
      <c r="E60" s="65">
        <f>D60-C60</f>
        <v>-400000</v>
      </c>
      <c r="F60" s="66">
        <f>(D60/C60)-100%</f>
        <v>-1</v>
      </c>
      <c r="G60" s="106">
        <f>G62</f>
        <v>350000</v>
      </c>
    </row>
    <row r="61" spans="1:9" ht="22.5" customHeight="1" x14ac:dyDescent="0.25">
      <c r="A61" s="103"/>
      <c r="B61" s="161" t="s">
        <v>34</v>
      </c>
      <c r="C61" s="178"/>
      <c r="D61" s="64"/>
      <c r="E61" s="65"/>
      <c r="F61" s="66"/>
      <c r="G61" s="107"/>
      <c r="H61" s="3"/>
      <c r="I61" s="3"/>
    </row>
    <row r="62" spans="1:9" ht="22.5" customHeight="1" thickBot="1" x14ac:dyDescent="0.3">
      <c r="A62" s="144"/>
      <c r="B62" s="105" t="s">
        <v>57</v>
      </c>
      <c r="C62" s="180"/>
      <c r="D62" s="96"/>
      <c r="E62" s="97"/>
      <c r="F62" s="98"/>
      <c r="G62" s="73">
        <v>350000</v>
      </c>
      <c r="H62" s="3"/>
      <c r="I62" s="3"/>
    </row>
    <row r="63" spans="1:9" ht="24" customHeight="1" thickBot="1" x14ac:dyDescent="0.3">
      <c r="A63" s="108"/>
      <c r="B63" s="109" t="s">
        <v>43</v>
      </c>
      <c r="C63" s="181">
        <f>C44+C45+C46+C47+C58+C59+C60+C48+C49</f>
        <v>7820000</v>
      </c>
      <c r="D63" s="110" t="e">
        <f>D44+D45+D46+D47+D48+D49+D58+D59</f>
        <v>#REF!</v>
      </c>
      <c r="E63" s="111">
        <f>E44+E45+E46+E47+E58+E59+E60</f>
        <v>-6870000</v>
      </c>
      <c r="F63" s="93" t="e">
        <f>(D63/C63)-100%</f>
        <v>#REF!</v>
      </c>
      <c r="G63" s="112">
        <f>G44+G45+G46+G47+G58+G59+G60+G48+G49</f>
        <v>7066814.9800000004</v>
      </c>
      <c r="H63" s="3"/>
      <c r="I63" s="113"/>
    </row>
    <row r="64" spans="1:9" ht="42.75" customHeight="1" thickBot="1" x14ac:dyDescent="0.3">
      <c r="A64" s="108"/>
      <c r="B64" s="109" t="s">
        <v>44</v>
      </c>
      <c r="C64" s="86">
        <f>C42+C63</f>
        <v>64970000</v>
      </c>
      <c r="D64" s="87" t="e">
        <f>D42+D63</f>
        <v>#REF!</v>
      </c>
      <c r="E64" s="92" t="e">
        <f>D64-C64</f>
        <v>#REF!</v>
      </c>
      <c r="F64" s="93" t="e">
        <f>(D64/C64)-100%</f>
        <v>#REF!</v>
      </c>
      <c r="G64" s="112">
        <f>G42+G63</f>
        <v>59844322.560000002</v>
      </c>
      <c r="H64" s="3"/>
      <c r="I64" s="113"/>
    </row>
    <row r="65" spans="1:9" ht="35.25" customHeight="1" x14ac:dyDescent="0.25">
      <c r="A65" s="114">
        <v>5</v>
      </c>
      <c r="B65" s="52" t="s">
        <v>45</v>
      </c>
      <c r="C65" s="115">
        <f>C66</f>
        <v>20000</v>
      </c>
      <c r="D65" s="116">
        <f>D66</f>
        <v>0</v>
      </c>
      <c r="E65" s="117"/>
      <c r="F65" s="118"/>
      <c r="G65" s="119">
        <f>G66</f>
        <v>14549.62</v>
      </c>
      <c r="H65" s="3"/>
      <c r="I65" s="3"/>
    </row>
    <row r="66" spans="1:9" ht="49.5" customHeight="1" thickBot="1" x14ac:dyDescent="0.3">
      <c r="A66" s="103"/>
      <c r="B66" s="120" t="s">
        <v>46</v>
      </c>
      <c r="C66" s="121">
        <v>20000</v>
      </c>
      <c r="D66" s="122"/>
      <c r="E66" s="123"/>
      <c r="F66" s="124"/>
      <c r="G66" s="125">
        <v>14549.62</v>
      </c>
      <c r="H66" s="3"/>
      <c r="I66" s="3"/>
    </row>
    <row r="67" spans="1:9" ht="27" customHeight="1" thickBot="1" x14ac:dyDescent="0.3">
      <c r="A67" s="158"/>
      <c r="B67" s="126" t="s">
        <v>47</v>
      </c>
      <c r="C67" s="157">
        <f>C42+C63</f>
        <v>64970000</v>
      </c>
      <c r="D67" s="157" t="e">
        <f>D64+D65</f>
        <v>#REF!</v>
      </c>
      <c r="E67" s="157"/>
      <c r="F67" s="157"/>
      <c r="G67" s="159">
        <f>G64+G65</f>
        <v>59858872.18</v>
      </c>
      <c r="H67" s="3"/>
      <c r="I67" s="127"/>
    </row>
    <row r="68" spans="1:9" ht="27" customHeight="1" thickBot="1" x14ac:dyDescent="0.3">
      <c r="A68" s="158"/>
      <c r="B68" s="128" t="s">
        <v>48</v>
      </c>
      <c r="C68" s="157">
        <f>C15+C19-C64</f>
        <v>30000</v>
      </c>
      <c r="D68" s="157"/>
      <c r="E68" s="157"/>
      <c r="F68" s="157"/>
      <c r="G68" s="159">
        <f>G15+G19-G64-G65</f>
        <v>7370461.7700000005</v>
      </c>
      <c r="H68" s="3"/>
      <c r="I68" s="3"/>
    </row>
    <row r="69" spans="1:9" ht="23.25" customHeight="1" thickBot="1" x14ac:dyDescent="0.3">
      <c r="A69" s="129"/>
      <c r="B69" s="130" t="s">
        <v>49</v>
      </c>
      <c r="C69" s="147"/>
      <c r="D69" s="148" t="e">
        <f>D14+D19-D64</f>
        <v>#REF!</v>
      </c>
      <c r="E69" s="145"/>
      <c r="F69" s="146"/>
      <c r="G69" s="149"/>
      <c r="H69" s="3"/>
      <c r="I69" s="3"/>
    </row>
    <row r="70" spans="1:9" ht="40.5" customHeight="1" thickBot="1" x14ac:dyDescent="0.3">
      <c r="A70" s="131" t="s">
        <v>50</v>
      </c>
      <c r="B70" s="132" t="s">
        <v>51</v>
      </c>
      <c r="C70" s="182">
        <f>C68</f>
        <v>30000</v>
      </c>
      <c r="D70" s="150"/>
      <c r="E70" s="150"/>
      <c r="F70" s="151"/>
      <c r="G70" s="152">
        <f>G68</f>
        <v>7370461.7700000005</v>
      </c>
      <c r="H70" s="3"/>
      <c r="I70" s="133"/>
    </row>
    <row r="71" spans="1:9" ht="12.75" customHeight="1" x14ac:dyDescent="0.25">
      <c r="A71" s="134"/>
      <c r="B71" s="2"/>
      <c r="C71" s="2"/>
      <c r="D71" s="2"/>
      <c r="E71" s="2"/>
      <c r="F71" s="2"/>
      <c r="G71" s="135"/>
      <c r="H71" s="3"/>
      <c r="I71" s="3"/>
    </row>
    <row r="72" spans="1:9" ht="58.5" customHeight="1" x14ac:dyDescent="0.25">
      <c r="A72" s="134"/>
      <c r="B72" s="189"/>
      <c r="C72" s="190"/>
      <c r="D72" s="2"/>
      <c r="E72" s="2"/>
      <c r="F72" s="2"/>
      <c r="G72" s="135"/>
      <c r="H72" s="3"/>
      <c r="I72" s="136"/>
    </row>
    <row r="73" spans="1:9" ht="27.75" hidden="1" customHeight="1" thickBot="1" x14ac:dyDescent="0.3">
      <c r="A73" s="137"/>
      <c r="B73" s="191"/>
      <c r="C73" s="191"/>
      <c r="D73" s="3"/>
      <c r="E73" s="3"/>
      <c r="F73" s="3"/>
      <c r="G73" s="138"/>
      <c r="H73" s="3"/>
      <c r="I73" s="136"/>
    </row>
    <row r="74" spans="1:9" ht="7.5" customHeight="1" x14ac:dyDescent="0.25">
      <c r="A74" s="3"/>
      <c r="B74" s="191"/>
      <c r="C74" s="191"/>
      <c r="D74" s="3"/>
      <c r="E74" s="3"/>
      <c r="F74" s="3"/>
      <c r="G74" s="3"/>
      <c r="H74" s="3"/>
      <c r="I74" s="136"/>
    </row>
    <row r="75" spans="1:9" ht="54" customHeight="1" x14ac:dyDescent="0.25">
      <c r="A75" s="3"/>
      <c r="B75" s="191"/>
      <c r="C75" s="191"/>
      <c r="D75" s="3"/>
      <c r="E75" s="3"/>
      <c r="F75" s="3"/>
      <c r="G75" s="3"/>
      <c r="H75" s="3"/>
      <c r="I75" s="136"/>
    </row>
    <row r="76" spans="1:9" ht="19.5" customHeight="1" x14ac:dyDescent="0.25">
      <c r="A76" s="3"/>
      <c r="B76" s="191"/>
      <c r="C76" s="191"/>
      <c r="D76" s="3"/>
      <c r="E76" s="3"/>
      <c r="F76" s="3"/>
      <c r="G76" s="3"/>
      <c r="H76" s="3"/>
      <c r="I76" s="3"/>
    </row>
    <row r="77" spans="1:9" ht="29.25" customHeight="1" x14ac:dyDescent="0.25">
      <c r="B77" s="3"/>
      <c r="C77" s="3"/>
      <c r="D77" s="3"/>
      <c r="E77" s="3"/>
      <c r="F77" s="3"/>
      <c r="G77" s="3"/>
      <c r="H77" s="3"/>
      <c r="I77" s="139"/>
    </row>
    <row r="78" spans="1:9" ht="17.25" customHeight="1" x14ac:dyDescent="0.25">
      <c r="B78" s="3"/>
      <c r="C78" s="3"/>
      <c r="D78" s="3"/>
      <c r="E78" s="3"/>
      <c r="F78" s="3"/>
      <c r="G78" s="3"/>
      <c r="H78" s="3"/>
      <c r="I78" s="3"/>
    </row>
    <row r="79" spans="1:9" ht="29.25" customHeight="1" x14ac:dyDescent="0.25">
      <c r="B79" s="140"/>
      <c r="C79" s="3"/>
      <c r="D79" s="3"/>
      <c r="E79" s="3"/>
      <c r="F79" s="3"/>
      <c r="G79" s="3"/>
      <c r="H79" s="3"/>
      <c r="I79" s="3"/>
    </row>
    <row r="80" spans="1:9" ht="39" hidden="1" customHeight="1" x14ac:dyDescent="0.25">
      <c r="B80" s="3"/>
      <c r="C80" s="3"/>
      <c r="D80" s="113"/>
      <c r="E80" s="3"/>
      <c r="F80" s="3"/>
      <c r="G80" s="3"/>
      <c r="H80" s="3"/>
      <c r="I80" s="3"/>
    </row>
    <row r="81" spans="2:9" ht="2.25" hidden="1" customHeight="1" x14ac:dyDescent="0.25">
      <c r="B81" s="3"/>
      <c r="C81" s="3"/>
      <c r="D81" s="113"/>
      <c r="E81" s="3"/>
      <c r="F81" s="3"/>
      <c r="G81" s="3"/>
      <c r="H81" s="3"/>
      <c r="I81" s="3"/>
    </row>
    <row r="82" spans="2:9" hidden="1" x14ac:dyDescent="0.25">
      <c r="B82" s="3"/>
      <c r="C82" s="3"/>
      <c r="D82" s="3"/>
      <c r="E82" s="3"/>
      <c r="F82" s="3"/>
      <c r="G82" s="3"/>
      <c r="H82" s="3"/>
      <c r="I82" s="3"/>
    </row>
    <row r="83" spans="2:9" hidden="1" x14ac:dyDescent="0.25">
      <c r="B83" s="3"/>
      <c r="C83" s="3"/>
      <c r="D83" s="3"/>
      <c r="E83" s="3"/>
      <c r="F83" s="3"/>
      <c r="G83" s="3"/>
      <c r="H83" s="3"/>
      <c r="I83" s="3"/>
    </row>
    <row r="84" spans="2:9" x14ac:dyDescent="0.25">
      <c r="B84" s="3"/>
      <c r="C84" s="3"/>
      <c r="D84" s="113"/>
      <c r="E84" s="3"/>
      <c r="F84" s="3"/>
      <c r="G84" s="3"/>
      <c r="H84" s="3"/>
      <c r="I84" s="3"/>
    </row>
    <row r="85" spans="2:9" x14ac:dyDescent="0.25">
      <c r="B85" s="3"/>
      <c r="C85" s="3"/>
      <c r="D85" s="3"/>
      <c r="E85" s="3"/>
      <c r="F85" s="3"/>
      <c r="G85" s="3"/>
      <c r="H85" s="3"/>
      <c r="I85" s="3"/>
    </row>
  </sheetData>
  <mergeCells count="11">
    <mergeCell ref="A16:G16"/>
    <mergeCell ref="A20:G20"/>
    <mergeCell ref="B72:C72"/>
    <mergeCell ref="B73:C76"/>
    <mergeCell ref="B4:G4"/>
    <mergeCell ref="B5:G5"/>
    <mergeCell ref="B6:G6"/>
    <mergeCell ref="A8:G8"/>
    <mergeCell ref="A11:A12"/>
    <mergeCell ref="B11:B12"/>
    <mergeCell ref="E11:F11"/>
  </mergeCells>
  <pageMargins left="0" right="0" top="0" bottom="0" header="0" footer="0"/>
  <pageSetup paperSize="9" scale="5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об исполнении фин плана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Lubman</dc:creator>
  <cp:lastModifiedBy>Lubman</cp:lastModifiedBy>
  <cp:lastPrinted>2020-11-27T16:24:09Z</cp:lastPrinted>
  <dcterms:created xsi:type="dcterms:W3CDTF">2018-12-13T14:27:56Z</dcterms:created>
  <dcterms:modified xsi:type="dcterms:W3CDTF">2020-11-27T16:26:16Z</dcterms:modified>
</cp:coreProperties>
</file>